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<sst xmlns="http://schemas.openxmlformats.org/spreadsheetml/2006/main" count="94" uniqueCount="70">
  <si>
    <t xml:space="preserve">Муниципальное унитарное  предприятие </t>
  </si>
  <si>
    <t>"Управление городским хозяйством" г.Осинники</t>
  </si>
  <si>
    <t xml:space="preserve">Отчет по затратам на содержание и ремонт общего имущества </t>
  </si>
  <si>
    <t>год постройки:</t>
  </si>
  <si>
    <t>этажей:</t>
  </si>
  <si>
    <t>% износа здания</t>
  </si>
  <si>
    <t>подъездов:</t>
  </si>
  <si>
    <t>характеристика:</t>
  </si>
  <si>
    <t>благоустроенное</t>
  </si>
  <si>
    <t>площадь общая жилых помещений:</t>
  </si>
  <si>
    <t>общая площадь домостроения:</t>
  </si>
  <si>
    <t xml:space="preserve">                 площадь территории</t>
  </si>
  <si>
    <t>площадь лестничных клеток:</t>
  </si>
  <si>
    <t>источник дохода</t>
  </si>
  <si>
    <t>месяц</t>
  </si>
  <si>
    <t>запланированный доход</t>
  </si>
  <si>
    <t>фактический доход</t>
  </si>
  <si>
    <t>содержание МОП</t>
  </si>
  <si>
    <t>текущий ремонт</t>
  </si>
  <si>
    <t>содержание сетей</t>
  </si>
  <si>
    <t>управленческие услуги</t>
  </si>
  <si>
    <t>эл. моп</t>
  </si>
  <si>
    <t>кап.рем</t>
  </si>
  <si>
    <t>Собственники (наниматели) жилых помещений</t>
  </si>
  <si>
    <t xml:space="preserve">Собственники нежилых помещений </t>
  </si>
  <si>
    <t>дотация</t>
  </si>
  <si>
    <t>льготы</t>
  </si>
  <si>
    <t>субсидии</t>
  </si>
  <si>
    <t>Всего без НДС</t>
  </si>
  <si>
    <t>итого по дому</t>
  </si>
  <si>
    <t>Наименование</t>
  </si>
  <si>
    <t>Период</t>
  </si>
  <si>
    <t>Сумма</t>
  </si>
  <si>
    <t>санитарное содержание</t>
  </si>
  <si>
    <t>ИТОГО санитарное содержание</t>
  </si>
  <si>
    <t>электроэнергия МОП</t>
  </si>
  <si>
    <t>итого</t>
  </si>
  <si>
    <t>Статья</t>
  </si>
  <si>
    <t>остаток на начало отчетного периода</t>
  </si>
  <si>
    <t>Общая сумма доходов, руб.</t>
  </si>
  <si>
    <t>Общая сумма расходов, руб.</t>
  </si>
  <si>
    <t>остаток , руб.</t>
  </si>
  <si>
    <t>АДС</t>
  </si>
  <si>
    <t>Доходы дома за период с 01.01.2014 г по 31.12.2014 г.</t>
  </si>
  <si>
    <t>Расходы на дом за период с 01.01.2014 г. по 31.12.2014 г.</t>
  </si>
  <si>
    <t>Остаток денежных средств на счете дома на 31.12.2014 г.</t>
  </si>
  <si>
    <t>смена ламп накаливания</t>
  </si>
  <si>
    <r>
      <t>многоквартирного дома по адресу:</t>
    </r>
    <r>
      <rPr>
        <b/>
        <u val="single"/>
        <sz val="10"/>
        <rFont val="Times New Roman"/>
        <family val="1"/>
      </rPr>
      <t xml:space="preserve"> ул. 50 лет Октября, 19</t>
    </r>
  </si>
  <si>
    <t>01.01.14г.-31.12.14 г.</t>
  </si>
  <si>
    <t>смена ламп накаливания, очистка канал. Сети фановых труб над кв. 104</t>
  </si>
  <si>
    <t xml:space="preserve">смена ламп накаливания, осмотр водопровода, канализации и гор. водоснабжения 3 п., 8 п., прочистка канализ. лежака, осмотр силовых установок </t>
  </si>
  <si>
    <t>смена ламп накаливания, 100 шт., осмотр водопровода, канализации и горячего водоснабжения, 1 п.; прочистка канал. Лежака, осмотр водопровода, канализации и горячего водоснабжения под кв. 92</t>
  </si>
  <si>
    <t>окраска бордюров известковая 2 раза, смена ламп накаливания</t>
  </si>
  <si>
    <t>осмотр водопровода, канализации и горячего водоснабжения 3 подъезд, прочиска канализационного лежака, смена ламп накаливания</t>
  </si>
  <si>
    <t>осмотр водопровода, канализации и горячего водоснабжения 8 подъезд, 3 подъезд, прочистка канализационного лежака, смена ламп накаливания 5п.-4 эт., 4п.-1 эт., 8п.-2 эт., 1п.-1 эт.</t>
  </si>
  <si>
    <t>смена ламп накаливания, осмотр водопровода, канализации и горячего водоснабжения, проверка исправности кранов, смесителей, запорной арматуры, проверка креплений на водопроводах, раструбов, труб, сифонов, осмотр устройств систем центрального отопления в чердачных и подвальных помещений, обслуживание задвижек 4 шт.</t>
  </si>
  <si>
    <t>окраска бордюра, развоздушивание стояков по кв. 4,7,10,111,108,86,63,104,33,39,63,64,39,60, валка деревьев (береза 5 шт.), смена стекол 1п.-2эт., смена ламп 8п.-1,3,5 эт., 4п.-1,5 эт., 3п.-1эт., ремонт лавочек истола</t>
  </si>
  <si>
    <t>смена ламп накаливания 3п-3эт, 7п-1эт, 8п-3эт, щитовая, теплоузел</t>
  </si>
  <si>
    <t>Осмотр водопровода, канализации и горячего водоснабжения 2 под.</t>
  </si>
  <si>
    <t>ремонт общедомового щита, смена ламп 1,2,3,4 под., смена вентиля</t>
  </si>
  <si>
    <t>3 п. установка светильника</t>
  </si>
  <si>
    <t>изготовление и установка дверей подвальных-8 шт., демонтаж, изготовление и установка подъездных козырьков-6 шт.</t>
  </si>
  <si>
    <t>смена полиэтиленовых канализ. труб диаметром 100 мм 1 подъезд, 100 м</t>
  </si>
  <si>
    <t>ремонт пола кв. 31</t>
  </si>
  <si>
    <t>5,6 подъезд - ремонт подъездных козырьков, ремонт крылец - 3,4,5,6, подъезд</t>
  </si>
  <si>
    <t>замена стояка канализации кв. 107, 112</t>
  </si>
  <si>
    <t>Д/площадка</t>
  </si>
  <si>
    <t>асфальтир.дворовых территорий</t>
  </si>
  <si>
    <t>капитальный ремонт</t>
  </si>
  <si>
    <t>Содержание и ремонт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</si>
</sst>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0.0"/>
    <numFmt numFmtId="184" formatCode="0.000000"/>
    <numFmt numFmtId="185" formatCode="0.0000000"/>
  </numFmts>
  <fonts count="47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i/>
      <u val="single"/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43" fontId="2" fillId="0" borderId="0" xfId="0" applyNumberFormat="1" applyFont="1" applyFill="1" applyBorder="1" applyAlignment="1">
      <alignment horizontal="center" vertical="center" wrapText="1"/>
    </xf>
    <xf numFmtId="179" fontId="2" fillId="0" borderId="0" xfId="59" applyFont="1" applyBorder="1" applyAlignment="1">
      <alignment horizontal="right" vertical="center" wrapText="1"/>
    </xf>
    <xf numFmtId="43" fontId="3" fillId="0" borderId="0" xfId="0" applyNumberFormat="1" applyFont="1" applyFill="1" applyBorder="1" applyAlignment="1">
      <alignment horizontal="left" wrapText="1"/>
    </xf>
    <xf numFmtId="4" fontId="3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0" fontId="2" fillId="0" borderId="0" xfId="0" applyFont="1" applyFill="1" applyAlignment="1">
      <alignment/>
    </xf>
    <xf numFmtId="4" fontId="4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4" fontId="8" fillId="0" borderId="10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17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59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wrapText="1"/>
    </xf>
    <xf numFmtId="0" fontId="5" fillId="0" borderId="0" xfId="52" applyFont="1" applyBorder="1" applyAlignment="1">
      <alignment horizontal="center"/>
      <protection/>
    </xf>
    <xf numFmtId="4" fontId="2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4" fontId="5" fillId="0" borderId="10" xfId="59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9" fontId="2" fillId="0" borderId="0" xfId="0" applyNumberFormat="1" applyFont="1" applyBorder="1" applyAlignment="1">
      <alignment horizontal="center"/>
    </xf>
    <xf numFmtId="179" fontId="2" fillId="0" borderId="0" xfId="59" applyFont="1" applyBorder="1" applyAlignment="1">
      <alignment horizontal="left"/>
    </xf>
    <xf numFmtId="0" fontId="2" fillId="0" borderId="0" xfId="52" applyFont="1">
      <alignment/>
      <protection/>
    </xf>
    <xf numFmtId="0" fontId="5" fillId="0" borderId="10" xfId="52" applyFont="1" applyBorder="1" applyAlignment="1">
      <alignment horizontal="center" vertical="center" wrapText="1"/>
      <protection/>
    </xf>
    <xf numFmtId="0" fontId="11" fillId="0" borderId="10" xfId="52" applyFont="1" applyFill="1" applyBorder="1" applyAlignment="1">
      <alignment horizontal="left" vertical="center" wrapText="1"/>
      <protection/>
    </xf>
    <xf numFmtId="0" fontId="11" fillId="0" borderId="10" xfId="52" applyFont="1" applyFill="1" applyBorder="1" applyAlignment="1">
      <alignment horizontal="center" vertical="center" wrapText="1"/>
      <protection/>
    </xf>
    <xf numFmtId="2" fontId="11" fillId="0" borderId="10" xfId="52" applyNumberFormat="1" applyFont="1" applyFill="1" applyBorder="1" applyAlignment="1">
      <alignment horizontal="center" vertical="center" wrapText="1"/>
      <protection/>
    </xf>
    <xf numFmtId="2" fontId="11" fillId="0" borderId="11" xfId="52" applyNumberFormat="1" applyFont="1" applyFill="1" applyBorder="1" applyAlignment="1">
      <alignment horizontal="center" vertical="center" wrapText="1"/>
      <protection/>
    </xf>
    <xf numFmtId="0" fontId="12" fillId="0" borderId="10" xfId="52" applyFont="1" applyFill="1" applyBorder="1" applyAlignment="1">
      <alignment horizontal="center" vertical="center" wrapText="1"/>
      <protection/>
    </xf>
    <xf numFmtId="0" fontId="12" fillId="0" borderId="10" xfId="52" applyFont="1" applyFill="1" applyBorder="1" applyAlignment="1">
      <alignment horizontal="center"/>
      <protection/>
    </xf>
    <xf numFmtId="2" fontId="12" fillId="0" borderId="10" xfId="52" applyNumberFormat="1" applyFont="1" applyFill="1" applyBorder="1" applyAlignment="1">
      <alignment horizontal="center"/>
      <protection/>
    </xf>
    <xf numFmtId="0" fontId="12" fillId="0" borderId="10" xfId="52" applyFont="1" applyFill="1" applyBorder="1" applyAlignment="1">
      <alignment horizontal="left" vertical="center" wrapText="1"/>
      <protection/>
    </xf>
    <xf numFmtId="0" fontId="12" fillId="0" borderId="10" xfId="52" applyFont="1" applyFill="1" applyBorder="1">
      <alignment/>
      <protection/>
    </xf>
    <xf numFmtId="2" fontId="2" fillId="0" borderId="0" xfId="0" applyNumberFormat="1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17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7" fontId="2" fillId="0" borderId="10" xfId="0" applyNumberFormat="1" applyFont="1" applyBorder="1" applyAlignment="1">
      <alignment horizontal="center"/>
    </xf>
    <xf numFmtId="17" fontId="2" fillId="0" borderId="12" xfId="0" applyNumberFormat="1" applyFont="1" applyBorder="1" applyAlignment="1">
      <alignment/>
    </xf>
    <xf numFmtId="17" fontId="2" fillId="0" borderId="13" xfId="0" applyNumberFormat="1" applyFont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17" fontId="2" fillId="0" borderId="14" xfId="0" applyNumberFormat="1" applyFont="1" applyBorder="1" applyAlignment="1">
      <alignment horizontal="center"/>
    </xf>
    <xf numFmtId="17" fontId="2" fillId="0" borderId="12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4" fontId="5" fillId="0" borderId="15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left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" fillId="0" borderId="21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1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1" fillId="0" borderId="10" xfId="52" applyFont="1" applyFill="1" applyBorder="1" applyAlignment="1">
      <alignment horizontal="center" vertical="center" wrapText="1"/>
      <protection/>
    </xf>
    <xf numFmtId="2" fontId="12" fillId="0" borderId="10" xfId="52" applyNumberFormat="1" applyFont="1" applyFill="1" applyBorder="1" applyAlignment="1">
      <alignment horizontal="center"/>
      <protection/>
    </xf>
    <xf numFmtId="0" fontId="2" fillId="0" borderId="0" xfId="0" applyFont="1" applyBorder="1" applyAlignment="1">
      <alignment horizontal="left"/>
    </xf>
    <xf numFmtId="0" fontId="5" fillId="0" borderId="0" xfId="52" applyFont="1" applyBorder="1" applyAlignment="1">
      <alignment horizontal="center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79"/>
  <sheetViews>
    <sheetView tabSelected="1" zoomScalePageLayoutView="0" workbookViewId="0" topLeftCell="B65">
      <selection activeCell="Q73" sqref="Q73"/>
    </sheetView>
  </sheetViews>
  <sheetFormatPr defaultColWidth="9.140625" defaultRowHeight="12.75"/>
  <cols>
    <col min="1" max="1" width="9.140625" style="25" hidden="1" customWidth="1"/>
    <col min="2" max="2" width="14.8515625" style="25" customWidth="1"/>
    <col min="3" max="3" width="8.57421875" style="25" customWidth="1"/>
    <col min="4" max="4" width="10.140625" style="25" customWidth="1"/>
    <col min="5" max="5" width="11.8515625" style="25" customWidth="1"/>
    <col min="6" max="6" width="13.140625" style="25" customWidth="1"/>
    <col min="7" max="7" width="11.140625" style="25" bestFit="1" customWidth="1"/>
    <col min="8" max="8" width="7.28125" style="25" customWidth="1"/>
    <col min="9" max="9" width="8.28125" style="25" customWidth="1"/>
    <col min="10" max="12" width="9.140625" style="25" customWidth="1"/>
    <col min="13" max="13" width="10.57421875" style="25" customWidth="1"/>
    <col min="14" max="14" width="7.57421875" style="25" customWidth="1"/>
    <col min="15" max="15" width="8.57421875" style="25" customWidth="1"/>
    <col min="16" max="16384" width="9.140625" style="25" customWidth="1"/>
  </cols>
  <sheetData>
    <row r="1" spans="2:14" ht="13.5">
      <c r="B1" s="106" t="s">
        <v>0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2:15" ht="13.5">
      <c r="B2" s="106" t="s">
        <v>1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spans="2:15" ht="12.75">
      <c r="B3" s="95" t="s">
        <v>2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</row>
    <row r="4" spans="2:15" ht="12.75">
      <c r="B4" s="95" t="s">
        <v>47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</row>
    <row r="5" spans="2:10" ht="12.75">
      <c r="B5" s="26"/>
      <c r="C5" s="26"/>
      <c r="D5" s="26"/>
      <c r="E5" s="26"/>
      <c r="F5" s="26"/>
      <c r="G5" s="26"/>
      <c r="H5" s="26"/>
      <c r="I5" s="26"/>
      <c r="J5" s="26"/>
    </row>
    <row r="6" spans="2:10" ht="12.75" hidden="1">
      <c r="B6" s="27" t="s">
        <v>3</v>
      </c>
      <c r="C6" s="27"/>
      <c r="D6" s="28"/>
      <c r="E6" s="28"/>
      <c r="F6" s="28" t="s">
        <v>4</v>
      </c>
      <c r="G6" s="28"/>
      <c r="H6" s="28"/>
      <c r="I6" s="29"/>
      <c r="J6" s="28"/>
    </row>
    <row r="7" spans="2:10" ht="12.75" hidden="1">
      <c r="B7" s="27" t="s">
        <v>5</v>
      </c>
      <c r="C7" s="27"/>
      <c r="D7" s="30"/>
      <c r="E7" s="28"/>
      <c r="F7" s="28" t="s">
        <v>6</v>
      </c>
      <c r="G7" s="28"/>
      <c r="H7" s="28"/>
      <c r="I7" s="29"/>
      <c r="J7" s="28"/>
    </row>
    <row r="8" spans="2:10" ht="12.75" hidden="1">
      <c r="B8" s="27" t="s">
        <v>7</v>
      </c>
      <c r="C8" s="27"/>
      <c r="D8" s="109" t="s">
        <v>8</v>
      </c>
      <c r="E8" s="109"/>
      <c r="F8" s="28"/>
      <c r="G8" s="28"/>
      <c r="H8" s="28"/>
      <c r="I8" s="28"/>
      <c r="J8" s="28"/>
    </row>
    <row r="9" spans="2:10" ht="12.75" hidden="1">
      <c r="B9" s="27" t="s">
        <v>9</v>
      </c>
      <c r="C9" s="27"/>
      <c r="D9" s="28"/>
      <c r="E9" s="26"/>
      <c r="F9" s="28"/>
      <c r="G9" s="28"/>
      <c r="H9" s="28"/>
      <c r="I9" s="28"/>
      <c r="J9" s="28"/>
    </row>
    <row r="10" spans="2:10" ht="12.75" hidden="1">
      <c r="B10" s="27" t="s">
        <v>10</v>
      </c>
      <c r="C10" s="27"/>
      <c r="D10" s="28"/>
      <c r="E10" s="26"/>
      <c r="F10" s="29"/>
      <c r="G10" s="28" t="s">
        <v>11</v>
      </c>
      <c r="H10" s="28"/>
      <c r="I10" s="26"/>
      <c r="J10" s="31"/>
    </row>
    <row r="11" spans="2:10" ht="12.75" hidden="1">
      <c r="B11" s="27" t="s">
        <v>12</v>
      </c>
      <c r="C11" s="27"/>
      <c r="D11" s="28"/>
      <c r="E11" s="26"/>
      <c r="F11" s="29"/>
      <c r="G11" s="28"/>
      <c r="H11" s="28"/>
      <c r="I11" s="28"/>
      <c r="J11" s="28"/>
    </row>
    <row r="12" spans="6:10" ht="12.75">
      <c r="F12" s="29"/>
      <c r="G12" s="28"/>
      <c r="H12" s="28"/>
      <c r="I12" s="28"/>
      <c r="J12" s="28"/>
    </row>
    <row r="13" spans="2:15" ht="12.75">
      <c r="B13" s="110" t="s">
        <v>43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32"/>
      <c r="O13" s="32"/>
    </row>
    <row r="14" spans="2:15" ht="12.75"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32"/>
      <c r="O14" s="32"/>
    </row>
    <row r="15" spans="2:15" ht="12.75">
      <c r="B15" s="111" t="s">
        <v>13</v>
      </c>
      <c r="C15" s="111" t="s">
        <v>14</v>
      </c>
      <c r="D15" s="112" t="s">
        <v>15</v>
      </c>
      <c r="E15" s="112"/>
      <c r="F15" s="112"/>
      <c r="G15" s="112"/>
      <c r="H15" s="112"/>
      <c r="I15" s="112"/>
      <c r="J15" s="112" t="s">
        <v>16</v>
      </c>
      <c r="K15" s="112"/>
      <c r="L15" s="112"/>
      <c r="M15" s="112"/>
      <c r="N15" s="112"/>
      <c r="O15" s="112"/>
    </row>
    <row r="16" spans="2:15" ht="25.5">
      <c r="B16" s="111"/>
      <c r="C16" s="111"/>
      <c r="D16" s="33" t="s">
        <v>17</v>
      </c>
      <c r="E16" s="33" t="s">
        <v>18</v>
      </c>
      <c r="F16" s="33" t="s">
        <v>19</v>
      </c>
      <c r="G16" s="33" t="s">
        <v>20</v>
      </c>
      <c r="H16" s="33" t="s">
        <v>21</v>
      </c>
      <c r="I16" s="33" t="s">
        <v>22</v>
      </c>
      <c r="J16" s="33" t="s">
        <v>17</v>
      </c>
      <c r="K16" s="33" t="s">
        <v>18</v>
      </c>
      <c r="L16" s="33" t="s">
        <v>19</v>
      </c>
      <c r="M16" s="33" t="s">
        <v>20</v>
      </c>
      <c r="N16" s="33" t="s">
        <v>21</v>
      </c>
      <c r="O16" s="33" t="s">
        <v>22</v>
      </c>
    </row>
    <row r="17" spans="2:16" ht="33.75">
      <c r="B17" s="34" t="s">
        <v>23</v>
      </c>
      <c r="C17" s="107" t="s">
        <v>48</v>
      </c>
      <c r="D17" s="36">
        <v>354596.53</v>
      </c>
      <c r="E17" s="36">
        <v>643695.16</v>
      </c>
      <c r="F17" s="36">
        <v>157174.68</v>
      </c>
      <c r="G17" s="36">
        <f>154399.03+17002.48</f>
        <v>171401.51</v>
      </c>
      <c r="H17" s="36">
        <v>15897.32</v>
      </c>
      <c r="I17" s="36">
        <v>99444.15</v>
      </c>
      <c r="J17" s="36">
        <v>361702.57</v>
      </c>
      <c r="K17" s="36">
        <v>644761.45</v>
      </c>
      <c r="L17" s="36">
        <v>160312.79</v>
      </c>
      <c r="M17" s="36">
        <f>161411.79+17015.16</f>
        <v>178426.95</v>
      </c>
      <c r="N17" s="36">
        <v>17136.96</v>
      </c>
      <c r="O17" s="36">
        <v>99444.15</v>
      </c>
      <c r="P17" s="37"/>
    </row>
    <row r="18" spans="2:15" ht="33.75">
      <c r="B18" s="34" t="s">
        <v>24</v>
      </c>
      <c r="C18" s="107"/>
      <c r="D18" s="35"/>
      <c r="E18" s="35">
        <f>2616</f>
        <v>2616</v>
      </c>
      <c r="F18" s="35"/>
      <c r="G18" s="35"/>
      <c r="H18" s="35"/>
      <c r="I18" s="35"/>
      <c r="J18" s="35"/>
      <c r="K18" s="35">
        <v>2516</v>
      </c>
      <c r="L18" s="35"/>
      <c r="M18" s="35"/>
      <c r="N18" s="35"/>
      <c r="O18" s="35"/>
    </row>
    <row r="19" spans="2:15" ht="12.75">
      <c r="B19" s="34" t="s">
        <v>25</v>
      </c>
      <c r="C19" s="107"/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</row>
    <row r="20" spans="2:15" ht="12.75">
      <c r="B20" s="34" t="s">
        <v>26</v>
      </c>
      <c r="C20" s="107"/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f aca="true" t="shared" si="0" ref="J20:O20">D20</f>
        <v>0</v>
      </c>
      <c r="K20" s="35">
        <f t="shared" si="0"/>
        <v>0</v>
      </c>
      <c r="L20" s="35">
        <f t="shared" si="0"/>
        <v>0</v>
      </c>
      <c r="M20" s="35">
        <f t="shared" si="0"/>
        <v>0</v>
      </c>
      <c r="N20" s="35">
        <f t="shared" si="0"/>
        <v>0</v>
      </c>
      <c r="O20" s="35">
        <f t="shared" si="0"/>
        <v>0</v>
      </c>
    </row>
    <row r="21" spans="2:15" ht="12.75">
      <c r="B21" s="34" t="s">
        <v>27</v>
      </c>
      <c r="C21" s="107"/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f>D21</f>
        <v>0</v>
      </c>
      <c r="K21" s="35">
        <f>E21</f>
        <v>0</v>
      </c>
      <c r="L21" s="36">
        <f>F21</f>
        <v>0</v>
      </c>
      <c r="M21" s="35">
        <f>G21</f>
        <v>0</v>
      </c>
      <c r="N21" s="35">
        <f>H21</f>
        <v>0</v>
      </c>
      <c r="O21" s="35">
        <v>0</v>
      </c>
    </row>
    <row r="22" spans="2:15" ht="12.75">
      <c r="B22" s="38" t="s">
        <v>28</v>
      </c>
      <c r="C22" s="39"/>
      <c r="D22" s="40">
        <f>(D17+D18+D19+D20+D21)/1.18</f>
        <v>300505.53389830515</v>
      </c>
      <c r="E22" s="40">
        <f>(E17+E18+E19+E20+E21)/1.18</f>
        <v>547721.3220338983</v>
      </c>
      <c r="F22" s="40">
        <f aca="true" t="shared" si="1" ref="F22:N22">(F17+F18+F19+F20+F21)/1.18</f>
        <v>133198.88135593222</v>
      </c>
      <c r="G22" s="40">
        <f t="shared" si="1"/>
        <v>145255.51694915254</v>
      </c>
      <c r="H22" s="40">
        <f t="shared" si="1"/>
        <v>13472.305084745763</v>
      </c>
      <c r="I22" s="40">
        <f>I17+I18+I19+I20+I21</f>
        <v>99444.15</v>
      </c>
      <c r="J22" s="40">
        <f t="shared" si="1"/>
        <v>306527.60169491527</v>
      </c>
      <c r="K22" s="40">
        <f t="shared" si="1"/>
        <v>548540.2118644068</v>
      </c>
      <c r="L22" s="40">
        <f t="shared" si="1"/>
        <v>135858.29661016952</v>
      </c>
      <c r="M22" s="40">
        <f t="shared" si="1"/>
        <v>151209.27966101698</v>
      </c>
      <c r="N22" s="40">
        <f t="shared" si="1"/>
        <v>14522.847457627118</v>
      </c>
      <c r="O22" s="40">
        <f>O17+O18+O19+O20+O21</f>
        <v>99444.15</v>
      </c>
    </row>
    <row r="23" spans="2:15" ht="12.75">
      <c r="B23" s="41" t="s">
        <v>29</v>
      </c>
      <c r="C23" s="42"/>
      <c r="D23" s="108">
        <f>D22+E22+F22+G22+H22+I22</f>
        <v>1239597.709322034</v>
      </c>
      <c r="E23" s="108"/>
      <c r="F23" s="108"/>
      <c r="G23" s="108"/>
      <c r="H23" s="108"/>
      <c r="I23" s="108"/>
      <c r="J23" s="108">
        <f>J22+K22+L22+M22+N22+O22</f>
        <v>1256102.3872881357</v>
      </c>
      <c r="K23" s="108"/>
      <c r="L23" s="108"/>
      <c r="M23" s="108"/>
      <c r="N23" s="108"/>
      <c r="O23" s="108"/>
    </row>
    <row r="24" ht="12.75">
      <c r="D24" s="43"/>
    </row>
    <row r="25" spans="2:9" ht="12.75">
      <c r="B25" s="95" t="s">
        <v>44</v>
      </c>
      <c r="C25" s="95"/>
      <c r="D25" s="95"/>
      <c r="E25" s="95"/>
      <c r="F25" s="95"/>
      <c r="G25" s="95"/>
      <c r="H25" s="95"/>
      <c r="I25" s="95"/>
    </row>
    <row r="27" spans="2:9" ht="12.75" customHeight="1">
      <c r="B27" s="96" t="s">
        <v>30</v>
      </c>
      <c r="C27" s="97"/>
      <c r="D27" s="97"/>
      <c r="E27" s="98"/>
      <c r="F27" s="103" t="s">
        <v>31</v>
      </c>
      <c r="G27" s="104" t="s">
        <v>32</v>
      </c>
      <c r="H27" s="105"/>
      <c r="I27" s="102"/>
    </row>
    <row r="28" spans="2:9" ht="12.75" customHeight="1">
      <c r="B28" s="99"/>
      <c r="C28" s="100"/>
      <c r="D28" s="100"/>
      <c r="E28" s="101"/>
      <c r="F28" s="103"/>
      <c r="G28" s="104"/>
      <c r="H28" s="105"/>
      <c r="I28" s="102"/>
    </row>
    <row r="29" spans="2:9" ht="15.75">
      <c r="B29" s="92" t="s">
        <v>33</v>
      </c>
      <c r="C29" s="92"/>
      <c r="D29" s="92"/>
      <c r="E29" s="92"/>
      <c r="F29" s="16">
        <v>41640</v>
      </c>
      <c r="G29" s="17">
        <v>13257.15</v>
      </c>
      <c r="H29" s="44"/>
      <c r="I29" s="1"/>
    </row>
    <row r="30" spans="2:9" ht="15.75">
      <c r="B30" s="92" t="s">
        <v>33</v>
      </c>
      <c r="C30" s="92"/>
      <c r="D30" s="92"/>
      <c r="E30" s="92"/>
      <c r="F30" s="16">
        <v>41671</v>
      </c>
      <c r="G30" s="17">
        <v>15707.37</v>
      </c>
      <c r="H30" s="44"/>
      <c r="I30" s="1"/>
    </row>
    <row r="31" spans="2:9" ht="15.75">
      <c r="B31" s="92" t="s">
        <v>33</v>
      </c>
      <c r="C31" s="92"/>
      <c r="D31" s="92"/>
      <c r="E31" s="92"/>
      <c r="F31" s="16">
        <v>41699</v>
      </c>
      <c r="G31" s="17">
        <v>19788.04</v>
      </c>
      <c r="H31" s="44"/>
      <c r="I31" s="1"/>
    </row>
    <row r="32" spans="2:9" ht="15.75">
      <c r="B32" s="92" t="s">
        <v>33</v>
      </c>
      <c r="C32" s="92"/>
      <c r="D32" s="92"/>
      <c r="E32" s="92"/>
      <c r="F32" s="16">
        <v>41730</v>
      </c>
      <c r="G32" s="17">
        <v>10303.75</v>
      </c>
      <c r="H32" s="44"/>
      <c r="I32" s="1"/>
    </row>
    <row r="33" spans="2:9" ht="15.75">
      <c r="B33" s="92" t="s">
        <v>33</v>
      </c>
      <c r="C33" s="92"/>
      <c r="D33" s="92"/>
      <c r="E33" s="92"/>
      <c r="F33" s="16">
        <v>41760</v>
      </c>
      <c r="G33" s="17">
        <v>7825.72</v>
      </c>
      <c r="H33" s="44"/>
      <c r="I33" s="1"/>
    </row>
    <row r="34" spans="2:9" ht="12.75">
      <c r="B34" s="92" t="s">
        <v>33</v>
      </c>
      <c r="C34" s="92"/>
      <c r="D34" s="92"/>
      <c r="E34" s="92"/>
      <c r="F34" s="16">
        <v>41791</v>
      </c>
      <c r="G34" s="18">
        <v>9797.23</v>
      </c>
      <c r="H34" s="2"/>
      <c r="I34" s="3"/>
    </row>
    <row r="35" spans="2:9" ht="12.75">
      <c r="B35" s="92" t="s">
        <v>33</v>
      </c>
      <c r="C35" s="92"/>
      <c r="D35" s="92"/>
      <c r="E35" s="92"/>
      <c r="F35" s="16">
        <v>41821</v>
      </c>
      <c r="G35" s="18">
        <v>10609.93</v>
      </c>
      <c r="H35" s="2"/>
      <c r="I35" s="3"/>
    </row>
    <row r="36" spans="2:9" ht="12.75">
      <c r="B36" s="92" t="s">
        <v>33</v>
      </c>
      <c r="C36" s="92"/>
      <c r="D36" s="92"/>
      <c r="E36" s="92"/>
      <c r="F36" s="16">
        <v>41852</v>
      </c>
      <c r="G36" s="18">
        <v>10120.38</v>
      </c>
      <c r="H36" s="2"/>
      <c r="I36" s="3"/>
    </row>
    <row r="37" spans="2:9" ht="12.75">
      <c r="B37" s="92" t="s">
        <v>33</v>
      </c>
      <c r="C37" s="92"/>
      <c r="D37" s="92"/>
      <c r="E37" s="92"/>
      <c r="F37" s="16">
        <v>41883</v>
      </c>
      <c r="G37" s="18">
        <v>10428.89</v>
      </c>
      <c r="H37" s="2"/>
      <c r="I37" s="3"/>
    </row>
    <row r="38" spans="2:9" ht="13.5" customHeight="1" hidden="1" thickBot="1">
      <c r="B38" s="11"/>
      <c r="C38" s="92" t="s">
        <v>33</v>
      </c>
      <c r="D38" s="92"/>
      <c r="E38" s="92"/>
      <c r="F38" s="16">
        <v>41913</v>
      </c>
      <c r="G38" s="18"/>
      <c r="H38" s="2"/>
      <c r="I38" s="3"/>
    </row>
    <row r="39" spans="2:9" ht="13.5" customHeight="1" hidden="1" thickBot="1">
      <c r="B39" s="11"/>
      <c r="C39" s="92" t="s">
        <v>33</v>
      </c>
      <c r="D39" s="92"/>
      <c r="E39" s="92"/>
      <c r="F39" s="16">
        <v>41944</v>
      </c>
      <c r="G39" s="18"/>
      <c r="H39" s="2"/>
      <c r="I39" s="3"/>
    </row>
    <row r="40" spans="2:9" ht="13.5" customHeight="1" hidden="1" thickBot="1">
      <c r="B40" s="11"/>
      <c r="C40" s="92" t="s">
        <v>33</v>
      </c>
      <c r="D40" s="92"/>
      <c r="E40" s="92"/>
      <c r="F40" s="16">
        <v>41974</v>
      </c>
      <c r="G40" s="18"/>
      <c r="H40" s="2"/>
      <c r="I40" s="3"/>
    </row>
    <row r="41" spans="2:9" ht="12.75">
      <c r="B41" s="92" t="s">
        <v>33</v>
      </c>
      <c r="C41" s="92"/>
      <c r="D41" s="92"/>
      <c r="E41" s="92"/>
      <c r="F41" s="16">
        <v>41913</v>
      </c>
      <c r="G41" s="18">
        <v>13475.01</v>
      </c>
      <c r="H41" s="2"/>
      <c r="I41" s="3"/>
    </row>
    <row r="42" spans="2:9" ht="12.75">
      <c r="B42" s="92" t="s">
        <v>33</v>
      </c>
      <c r="C42" s="92"/>
      <c r="D42" s="92"/>
      <c r="E42" s="92"/>
      <c r="F42" s="16">
        <v>41944</v>
      </c>
      <c r="G42" s="18">
        <v>23422.16</v>
      </c>
      <c r="H42" s="2"/>
      <c r="I42" s="3"/>
    </row>
    <row r="43" spans="2:9" ht="12.75">
      <c r="B43" s="92" t="s">
        <v>33</v>
      </c>
      <c r="C43" s="92"/>
      <c r="D43" s="92"/>
      <c r="E43" s="92"/>
      <c r="F43" s="16">
        <v>41974</v>
      </c>
      <c r="G43" s="18">
        <v>27109.67</v>
      </c>
      <c r="H43" s="2"/>
      <c r="I43" s="3"/>
    </row>
    <row r="44" spans="2:9" ht="14.25" customHeight="1">
      <c r="B44" s="93" t="s">
        <v>34</v>
      </c>
      <c r="C44" s="93"/>
      <c r="D44" s="93"/>
      <c r="E44" s="93"/>
      <c r="F44" s="47"/>
      <c r="G44" s="19">
        <f>SUM(G29:G43)</f>
        <v>171845.3</v>
      </c>
      <c r="H44" s="4"/>
      <c r="I44" s="5"/>
    </row>
    <row r="45" spans="2:9" ht="14.25">
      <c r="B45" s="94" t="s">
        <v>46</v>
      </c>
      <c r="C45" s="94"/>
      <c r="D45" s="94"/>
      <c r="E45" s="94"/>
      <c r="F45" s="48">
        <v>41640</v>
      </c>
      <c r="G45" s="12">
        <v>1407</v>
      </c>
      <c r="H45" s="4"/>
      <c r="I45" s="5"/>
    </row>
    <row r="46" spans="2:10" ht="26.25" customHeight="1">
      <c r="B46" s="73" t="s">
        <v>49</v>
      </c>
      <c r="C46" s="73"/>
      <c r="D46" s="73"/>
      <c r="E46" s="73"/>
      <c r="F46" s="48">
        <v>41671</v>
      </c>
      <c r="G46" s="12">
        <v>691</v>
      </c>
      <c r="H46" s="4"/>
      <c r="I46" s="5"/>
      <c r="J46" s="9"/>
    </row>
    <row r="47" spans="2:9" ht="39.75" customHeight="1">
      <c r="B47" s="73" t="s">
        <v>50</v>
      </c>
      <c r="C47" s="73"/>
      <c r="D47" s="73"/>
      <c r="E47" s="73"/>
      <c r="F47" s="48">
        <v>41699</v>
      </c>
      <c r="G47" s="12">
        <v>1808</v>
      </c>
      <c r="H47" s="4"/>
      <c r="I47" s="5"/>
    </row>
    <row r="48" spans="2:9" ht="54" customHeight="1">
      <c r="B48" s="73" t="s">
        <v>51</v>
      </c>
      <c r="C48" s="73"/>
      <c r="D48" s="73"/>
      <c r="E48" s="73"/>
      <c r="F48" s="48">
        <v>41730</v>
      </c>
      <c r="G48" s="12">
        <v>1609</v>
      </c>
      <c r="H48" s="4"/>
      <c r="I48" s="5"/>
    </row>
    <row r="49" spans="2:9" ht="24.75" customHeight="1">
      <c r="B49" s="73" t="s">
        <v>52</v>
      </c>
      <c r="C49" s="73"/>
      <c r="D49" s="73"/>
      <c r="E49" s="73"/>
      <c r="F49" s="48">
        <v>41760</v>
      </c>
      <c r="G49" s="12">
        <v>1237</v>
      </c>
      <c r="H49" s="4"/>
      <c r="I49" s="5"/>
    </row>
    <row r="50" spans="2:9" ht="38.25" customHeight="1">
      <c r="B50" s="73" t="s">
        <v>53</v>
      </c>
      <c r="C50" s="73"/>
      <c r="D50" s="73"/>
      <c r="E50" s="73"/>
      <c r="F50" s="48">
        <v>41791</v>
      </c>
      <c r="G50" s="12">
        <v>866</v>
      </c>
      <c r="H50" s="4"/>
      <c r="I50" s="5"/>
    </row>
    <row r="51" spans="2:9" ht="49.5" customHeight="1">
      <c r="B51" s="73" t="s">
        <v>54</v>
      </c>
      <c r="C51" s="73"/>
      <c r="D51" s="73"/>
      <c r="E51" s="73"/>
      <c r="F51" s="48">
        <v>41821</v>
      </c>
      <c r="G51" s="12">
        <v>1675</v>
      </c>
      <c r="H51" s="4"/>
      <c r="I51" s="5"/>
    </row>
    <row r="52" spans="2:9" ht="90.75" customHeight="1">
      <c r="B52" s="73" t="s">
        <v>55</v>
      </c>
      <c r="C52" s="73"/>
      <c r="D52" s="73"/>
      <c r="E52" s="73"/>
      <c r="F52" s="48">
        <v>41852</v>
      </c>
      <c r="G52" s="12">
        <v>5814</v>
      </c>
      <c r="H52" s="4"/>
      <c r="I52" s="5"/>
    </row>
    <row r="53" spans="2:9" ht="51" customHeight="1">
      <c r="B53" s="73" t="s">
        <v>56</v>
      </c>
      <c r="C53" s="73"/>
      <c r="D53" s="73"/>
      <c r="E53" s="73"/>
      <c r="F53" s="48">
        <v>41883</v>
      </c>
      <c r="G53" s="12">
        <v>21662</v>
      </c>
      <c r="H53" s="4"/>
      <c r="I53" s="5"/>
    </row>
    <row r="54" spans="2:9" ht="24" customHeight="1">
      <c r="B54" s="74" t="s">
        <v>57</v>
      </c>
      <c r="C54" s="75"/>
      <c r="D54" s="75"/>
      <c r="E54" s="76"/>
      <c r="F54" s="48">
        <v>41913</v>
      </c>
      <c r="G54" s="12">
        <v>4904</v>
      </c>
      <c r="H54" s="4"/>
      <c r="I54" s="5"/>
    </row>
    <row r="55" spans="2:9" ht="24" customHeight="1">
      <c r="B55" s="74" t="s">
        <v>58</v>
      </c>
      <c r="C55" s="75"/>
      <c r="D55" s="75"/>
      <c r="E55" s="76"/>
      <c r="F55" s="48">
        <v>41944</v>
      </c>
      <c r="G55" s="12">
        <v>1708</v>
      </c>
      <c r="H55" s="4"/>
      <c r="I55" s="5"/>
    </row>
    <row r="56" spans="2:9" ht="24" customHeight="1">
      <c r="B56" s="74" t="s">
        <v>59</v>
      </c>
      <c r="C56" s="75"/>
      <c r="D56" s="75"/>
      <c r="E56" s="76"/>
      <c r="F56" s="48">
        <v>41974</v>
      </c>
      <c r="G56" s="12">
        <v>922</v>
      </c>
      <c r="H56" s="4"/>
      <c r="I56" s="5"/>
    </row>
    <row r="57" spans="2:9" ht="14.25">
      <c r="B57" s="73" t="s">
        <v>42</v>
      </c>
      <c r="C57" s="73"/>
      <c r="D57" s="73"/>
      <c r="E57" s="73"/>
      <c r="F57" s="49"/>
      <c r="G57" s="12">
        <f>(6801.21*8)+(7208.12*4)</f>
        <v>83242.16</v>
      </c>
      <c r="H57" s="4"/>
      <c r="I57" s="5"/>
    </row>
    <row r="58" spans="2:9" ht="12.75" customHeight="1">
      <c r="B58" s="71" t="s">
        <v>19</v>
      </c>
      <c r="C58" s="71"/>
      <c r="D58" s="71"/>
      <c r="E58" s="71"/>
      <c r="F58" s="50"/>
      <c r="G58" s="24">
        <f>SUM(G45:G57)</f>
        <v>127545.16</v>
      </c>
      <c r="H58" s="2"/>
      <c r="I58" s="6"/>
    </row>
    <row r="59" spans="2:9" ht="12.75">
      <c r="B59" s="72" t="s">
        <v>20</v>
      </c>
      <c r="C59" s="72"/>
      <c r="D59" s="72"/>
      <c r="E59" s="72"/>
      <c r="F59" s="51"/>
      <c r="G59" s="22">
        <f>G22</f>
        <v>145255.51694915254</v>
      </c>
      <c r="H59" s="2"/>
      <c r="I59" s="6"/>
    </row>
    <row r="60" spans="2:9" ht="12.75">
      <c r="B60" s="72" t="s">
        <v>35</v>
      </c>
      <c r="C60" s="72"/>
      <c r="D60" s="72"/>
      <c r="E60" s="72"/>
      <c r="F60" s="51"/>
      <c r="G60" s="22">
        <f>H22</f>
        <v>13472.305084745763</v>
      </c>
      <c r="H60" s="2"/>
      <c r="I60" s="6"/>
    </row>
    <row r="61" spans="2:9" ht="12.75">
      <c r="B61" s="77" t="s">
        <v>60</v>
      </c>
      <c r="C61" s="77"/>
      <c r="D61" s="77"/>
      <c r="E61" s="77"/>
      <c r="F61" s="52">
        <v>41640</v>
      </c>
      <c r="G61" s="21">
        <v>718</v>
      </c>
      <c r="H61" s="2"/>
      <c r="I61" s="6"/>
    </row>
    <row r="62" spans="2:9" ht="38.25" customHeight="1">
      <c r="B62" s="77" t="s">
        <v>61</v>
      </c>
      <c r="C62" s="77"/>
      <c r="D62" s="77"/>
      <c r="E62" s="77"/>
      <c r="F62" s="52">
        <v>41699</v>
      </c>
      <c r="G62" s="21">
        <v>205393</v>
      </c>
      <c r="H62" s="2"/>
      <c r="I62" s="6"/>
    </row>
    <row r="63" spans="2:9" ht="24.75" customHeight="1">
      <c r="B63" s="78" t="s">
        <v>62</v>
      </c>
      <c r="C63" s="79"/>
      <c r="D63" s="79"/>
      <c r="E63" s="80"/>
      <c r="F63" s="54">
        <v>41699</v>
      </c>
      <c r="G63" s="55">
        <v>6453</v>
      </c>
      <c r="H63" s="2"/>
      <c r="I63" s="6"/>
    </row>
    <row r="64" spans="2:9" ht="12.75">
      <c r="B64" s="64" t="s">
        <v>63</v>
      </c>
      <c r="C64" s="65"/>
      <c r="D64" s="65"/>
      <c r="E64" s="66"/>
      <c r="F64" s="54">
        <v>41852</v>
      </c>
      <c r="G64" s="21">
        <v>1885</v>
      </c>
      <c r="H64" s="2"/>
      <c r="I64" s="6"/>
    </row>
    <row r="65" spans="2:9" ht="24.75" customHeight="1">
      <c r="B65" s="64" t="s">
        <v>64</v>
      </c>
      <c r="C65" s="65"/>
      <c r="D65" s="65"/>
      <c r="E65" s="66"/>
      <c r="F65" s="52">
        <v>41883</v>
      </c>
      <c r="G65" s="21">
        <v>52865</v>
      </c>
      <c r="H65" s="2"/>
      <c r="I65" s="6"/>
    </row>
    <row r="66" spans="2:9" ht="12.75">
      <c r="B66" s="84" t="s">
        <v>66</v>
      </c>
      <c r="C66" s="85"/>
      <c r="D66" s="85"/>
      <c r="E66" s="86"/>
      <c r="F66" s="57">
        <v>41913</v>
      </c>
      <c r="G66" s="21">
        <v>284224</v>
      </c>
      <c r="H66" s="2"/>
      <c r="I66" s="7"/>
    </row>
    <row r="67" spans="2:9" ht="12.75">
      <c r="B67" s="64" t="s">
        <v>67</v>
      </c>
      <c r="C67" s="65"/>
      <c r="D67" s="65"/>
      <c r="E67" s="66"/>
      <c r="F67" s="56">
        <v>41944</v>
      </c>
      <c r="G67" s="21">
        <v>186129.66</v>
      </c>
      <c r="H67" s="2"/>
      <c r="I67" s="6"/>
    </row>
    <row r="68" spans="2:9" ht="12.75">
      <c r="B68" s="64" t="s">
        <v>65</v>
      </c>
      <c r="C68" s="65"/>
      <c r="D68" s="65"/>
      <c r="E68" s="66"/>
      <c r="F68" s="56">
        <v>41974</v>
      </c>
      <c r="G68" s="21">
        <v>4651</v>
      </c>
      <c r="H68" s="2"/>
      <c r="I68" s="6"/>
    </row>
    <row r="69" spans="2:9" ht="12.75">
      <c r="B69" s="81" t="s">
        <v>18</v>
      </c>
      <c r="C69" s="82"/>
      <c r="D69" s="82"/>
      <c r="E69" s="83"/>
      <c r="F69" s="53"/>
      <c r="G69" s="22">
        <f>SUM(G61:G68)</f>
        <v>742318.66</v>
      </c>
      <c r="H69" s="2"/>
      <c r="I69" s="7"/>
    </row>
    <row r="70" spans="2:9" ht="12.75">
      <c r="B70" s="64" t="s">
        <v>67</v>
      </c>
      <c r="C70" s="65"/>
      <c r="D70" s="65"/>
      <c r="E70" s="66"/>
      <c r="F70" s="56">
        <v>41944</v>
      </c>
      <c r="G70" s="21">
        <v>318850.34</v>
      </c>
      <c r="H70" s="2"/>
      <c r="I70" s="6"/>
    </row>
    <row r="71" spans="2:9" ht="12.75">
      <c r="B71" s="67" t="s">
        <v>68</v>
      </c>
      <c r="C71" s="68"/>
      <c r="D71" s="68"/>
      <c r="E71" s="69"/>
      <c r="F71" s="53"/>
      <c r="G71" s="22">
        <f>G70</f>
        <v>318850.34</v>
      </c>
      <c r="H71" s="2"/>
      <c r="I71" s="7"/>
    </row>
    <row r="72" spans="2:9" ht="18.75">
      <c r="B72" s="70" t="s">
        <v>36</v>
      </c>
      <c r="C72" s="70"/>
      <c r="D72" s="70"/>
      <c r="E72" s="70"/>
      <c r="F72" s="23"/>
      <c r="G72" s="10">
        <f>G44+G58+G59+G60+G69+G71</f>
        <v>1519287.2820338984</v>
      </c>
      <c r="H72" s="2"/>
      <c r="I72" s="8"/>
    </row>
    <row r="73" spans="3:9" ht="18.75">
      <c r="C73" s="13"/>
      <c r="D73" s="13"/>
      <c r="E73" s="13"/>
      <c r="F73" s="14"/>
      <c r="G73" s="15"/>
      <c r="H73" s="2"/>
      <c r="I73" s="8"/>
    </row>
    <row r="74" spans="3:9" ht="18.75">
      <c r="C74" s="13"/>
      <c r="D74" s="13"/>
      <c r="E74" s="13"/>
      <c r="F74" s="14"/>
      <c r="G74" s="15"/>
      <c r="H74" s="2"/>
      <c r="I74" s="8"/>
    </row>
    <row r="76" spans="2:13" ht="12.75">
      <c r="B76" s="90" t="s">
        <v>45</v>
      </c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</row>
    <row r="78" spans="2:13" ht="28.5" customHeight="1">
      <c r="B78" s="45" t="s">
        <v>37</v>
      </c>
      <c r="C78" s="91" t="s">
        <v>38</v>
      </c>
      <c r="D78" s="91"/>
      <c r="E78" s="87" t="s">
        <v>39</v>
      </c>
      <c r="F78" s="88"/>
      <c r="G78" s="88"/>
      <c r="H78" s="89"/>
      <c r="I78" s="87" t="s">
        <v>40</v>
      </c>
      <c r="J78" s="88"/>
      <c r="K78" s="88"/>
      <c r="L78" s="89"/>
      <c r="M78" s="46" t="s">
        <v>41</v>
      </c>
    </row>
    <row r="79" spans="2:16" ht="29.25" customHeight="1">
      <c r="B79" s="58" t="s">
        <v>69</v>
      </c>
      <c r="C79" s="61">
        <v>435413.88</v>
      </c>
      <c r="D79" s="63"/>
      <c r="E79" s="61">
        <v>1256102.3872881357</v>
      </c>
      <c r="F79" s="62"/>
      <c r="G79" s="62"/>
      <c r="H79" s="63"/>
      <c r="I79" s="61">
        <v>1519287.2820338984</v>
      </c>
      <c r="J79" s="62"/>
      <c r="K79" s="62"/>
      <c r="L79" s="63"/>
      <c r="M79" s="59">
        <v>172228.9752542372</v>
      </c>
      <c r="P79" s="60"/>
    </row>
  </sheetData>
  <sheetProtection/>
  <mergeCells count="70">
    <mergeCell ref="C15:C16"/>
    <mergeCell ref="D15:I15"/>
    <mergeCell ref="J15:O15"/>
    <mergeCell ref="J23:O23"/>
    <mergeCell ref="H27:H28"/>
    <mergeCell ref="B1:N1"/>
    <mergeCell ref="B2:O2"/>
    <mergeCell ref="B3:O3"/>
    <mergeCell ref="B4:O4"/>
    <mergeCell ref="C17:C21"/>
    <mergeCell ref="D23:I23"/>
    <mergeCell ref="D8:E8"/>
    <mergeCell ref="B13:M13"/>
    <mergeCell ref="B15:B16"/>
    <mergeCell ref="B25:I25"/>
    <mergeCell ref="B27:E28"/>
    <mergeCell ref="C38:E38"/>
    <mergeCell ref="C39:E39"/>
    <mergeCell ref="B33:E33"/>
    <mergeCell ref="B34:E34"/>
    <mergeCell ref="B29:E29"/>
    <mergeCell ref="I27:I28"/>
    <mergeCell ref="F27:F28"/>
    <mergeCell ref="G27:G28"/>
    <mergeCell ref="B44:E44"/>
    <mergeCell ref="B45:E45"/>
    <mergeCell ref="B46:E46"/>
    <mergeCell ref="C40:E40"/>
    <mergeCell ref="B35:E35"/>
    <mergeCell ref="B36:E36"/>
    <mergeCell ref="B37:E37"/>
    <mergeCell ref="B30:E30"/>
    <mergeCell ref="B31:E31"/>
    <mergeCell ref="B32:E32"/>
    <mergeCell ref="B41:E41"/>
    <mergeCell ref="B42:E42"/>
    <mergeCell ref="B43:E43"/>
    <mergeCell ref="B47:E47"/>
    <mergeCell ref="B48:E48"/>
    <mergeCell ref="B49:E49"/>
    <mergeCell ref="B50:E50"/>
    <mergeCell ref="B76:M76"/>
    <mergeCell ref="C78:D78"/>
    <mergeCell ref="B51:E51"/>
    <mergeCell ref="B52:E52"/>
    <mergeCell ref="B57:E57"/>
    <mergeCell ref="E78:H78"/>
    <mergeCell ref="I78:L78"/>
    <mergeCell ref="B62:E62"/>
    <mergeCell ref="B63:E63"/>
    <mergeCell ref="B69:E69"/>
    <mergeCell ref="B64:E64"/>
    <mergeCell ref="B65:E65"/>
    <mergeCell ref="B68:E68"/>
    <mergeCell ref="B67:E67"/>
    <mergeCell ref="B66:E66"/>
    <mergeCell ref="B58:E58"/>
    <mergeCell ref="B59:E59"/>
    <mergeCell ref="B60:E60"/>
    <mergeCell ref="C79:D79"/>
    <mergeCell ref="E79:H79"/>
    <mergeCell ref="B53:E53"/>
    <mergeCell ref="B54:E54"/>
    <mergeCell ref="B55:E55"/>
    <mergeCell ref="B56:E56"/>
    <mergeCell ref="B61:E61"/>
    <mergeCell ref="I79:L79"/>
    <mergeCell ref="B70:E70"/>
    <mergeCell ref="B71:E71"/>
    <mergeCell ref="B72:E72"/>
  </mergeCells>
  <printOptions/>
  <pageMargins left="0.17" right="0.21" top="0.16" bottom="0.16" header="0.1968503937007874" footer="0.1574803149606299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Зам.Директора</cp:lastModifiedBy>
  <cp:lastPrinted>2015-03-13T02:24:56Z</cp:lastPrinted>
  <dcterms:created xsi:type="dcterms:W3CDTF">1996-10-08T23:32:33Z</dcterms:created>
  <dcterms:modified xsi:type="dcterms:W3CDTF">2015-04-15T10:52:46Z</dcterms:modified>
  <cp:category/>
  <cp:version/>
  <cp:contentType/>
  <cp:contentStatus/>
</cp:coreProperties>
</file>